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315" windowHeight="8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<sst xmlns="http://schemas.openxmlformats.org/spreadsheetml/2006/main" count="11" uniqueCount="11">
  <si>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入社日</t>
  </si>
  <si>
    <t>勤続月数</t>
  </si>
  <si>
    <t>有給発生日</t>
  </si>
  <si>
    <t>前期繰越</t>
  </si>
  <si>
    <t>時効消滅</t>
  </si>
  <si>
    <t>期首残高</t>
  </si>
  <si>
    <t>期末残高</t>
  </si>
  <si>
    <t>消滅後残</t>
  </si>
  <si>
    <t>付与日数</t>
  </si>
  <si>
    <t>勤続年数</t>
  </si>
  <si>
    <t>消化日数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</si>
</sst>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0&quot;ヵ&quot;&quot;月&quot;"/>
    <numFmt numFmtId="178" formatCode="&quot;（&quot;0&quot;ヵ月目）&quot;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14" fontId="0" fillId="6" borderId="10" xfId="0" applyNumberFormat="1" applyFill="1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177" fontId="0" fillId="34" borderId="10" xfId="0" applyNumberFormat="1" applyFill="1" applyBorder="1" applyAlignment="1">
      <alignment vertical="center"/>
    </xf>
    <xf numFmtId="176" fontId="0" fillId="34" borderId="11" xfId="0" applyNumberFormat="1" applyFill="1" applyBorder="1" applyAlignment="1">
      <alignment vertical="center"/>
    </xf>
    <xf numFmtId="177" fontId="0" fillId="34" borderId="12" xfId="0" applyNumberFormat="1" applyFill="1" applyBorder="1" applyAlignment="1">
      <alignment horizontal="left" vertical="center"/>
    </xf>
    <xf numFmtId="14" fontId="0" fillId="6" borderId="11" xfId="0" applyNumberFormat="1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178" fontId="0" fillId="6" borderId="12" xfId="0" applyNumberFormat="1" applyFill="1" applyBorder="1" applyAlignment="1">
      <alignment horizontal="left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4" fontId="0" fillId="33" borderId="11" xfId="0" applyNumberFormat="1" applyFill="1" applyBorder="1" applyAlignment="1" applyProtection="1">
      <alignment horizontal="center" vertical="center"/>
      <protection locked="0"/>
    </xf>
    <xf numFmtId="14" fontId="0" fillId="33" borderId="12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2.28125" style="1" customWidth="1"/>
    <col min="2" max="2" width="9.421875" style="1" bestFit="1" customWidth="1"/>
    <col min="3" max="3" width="11.7109375" style="1" bestFit="1" customWidth="1"/>
    <col min="4" max="10" width="8.7109375" style="1" customWidth="1"/>
    <col min="11" max="16384" width="9.00390625" style="1" customWidth="1"/>
  </cols>
  <sheetData>
    <row r="2" spans="2:6" ht="13.5">
      <c r="B2" s="13" t="s">
        <v>0</v>
      </c>
      <c r="C2" s="14"/>
      <c r="D2" s="3" t="s">
        <v>1</v>
      </c>
      <c r="E2" s="12" t="s">
        <v>9</v>
      </c>
      <c r="F2" s="12"/>
    </row>
    <row r="3" spans="2:6" ht="13.5">
      <c r="B3" s="15">
        <v>40513</v>
      </c>
      <c r="C3" s="16"/>
      <c r="D3" s="6">
        <f ca="1">DATEDIF(B3,TODAY(),"M")</f>
        <v>34</v>
      </c>
      <c r="E3" s="7">
        <f>INT(D3/12)</f>
        <v>2</v>
      </c>
      <c r="F3" s="8">
        <f>D3-E3*12</f>
        <v>10</v>
      </c>
    </row>
    <row r="6" spans="2:10" ht="13.5">
      <c r="B6" s="13" t="s">
        <v>2</v>
      </c>
      <c r="C6" s="14"/>
      <c r="D6" s="3" t="s">
        <v>8</v>
      </c>
      <c r="E6" s="3" t="s">
        <v>3</v>
      </c>
      <c r="F6" s="3" t="s">
        <v>5</v>
      </c>
      <c r="G6" s="4" t="s">
        <v>10</v>
      </c>
      <c r="H6" s="3" t="s">
        <v>6</v>
      </c>
      <c r="I6" s="3" t="s">
        <v>4</v>
      </c>
      <c r="J6" s="3" t="s">
        <v>7</v>
      </c>
    </row>
    <row r="7" spans="2:10" ht="13.5">
      <c r="B7" s="9">
        <f>EDATE(B3,6)</f>
        <v>40695</v>
      </c>
      <c r="C7" s="11">
        <v>6</v>
      </c>
      <c r="D7" s="2">
        <v>10</v>
      </c>
      <c r="E7" s="2">
        <v>0</v>
      </c>
      <c r="F7" s="2">
        <f aca="true" t="shared" si="0" ref="F7:F16">D7+E7</f>
        <v>10</v>
      </c>
      <c r="G7" s="5">
        <v>0</v>
      </c>
      <c r="H7" s="2">
        <f aca="true" t="shared" si="1" ref="H7:H16">F7-G7</f>
        <v>10</v>
      </c>
      <c r="I7" s="2">
        <v>0</v>
      </c>
      <c r="J7" s="2">
        <f aca="true" t="shared" si="2" ref="J7:J16">H7-I7</f>
        <v>10</v>
      </c>
    </row>
    <row r="8" spans="2:10" ht="13.5">
      <c r="B8" s="9">
        <f>EDATE(B7,12)</f>
        <v>41061</v>
      </c>
      <c r="C8" s="11">
        <f>C7+12</f>
        <v>18</v>
      </c>
      <c r="D8" s="2">
        <v>11</v>
      </c>
      <c r="E8" s="2">
        <f aca="true" t="shared" si="3" ref="E8:E16">J7</f>
        <v>10</v>
      </c>
      <c r="F8" s="2">
        <f t="shared" si="0"/>
        <v>21</v>
      </c>
      <c r="G8" s="5">
        <v>0</v>
      </c>
      <c r="H8" s="2">
        <f t="shared" si="1"/>
        <v>21</v>
      </c>
      <c r="I8" s="2">
        <f>IF((G7+G8)&gt;10,0,-(G7+G8)+10)</f>
        <v>10</v>
      </c>
      <c r="J8" s="2">
        <f t="shared" si="2"/>
        <v>11</v>
      </c>
    </row>
    <row r="9" spans="2:10" ht="13.5">
      <c r="B9" s="9">
        <f>EDATE(B8,12)</f>
        <v>41426</v>
      </c>
      <c r="C9" s="11">
        <f aca="true" t="shared" si="4" ref="C9:C16">C8+12</f>
        <v>30</v>
      </c>
      <c r="D9" s="2">
        <v>12</v>
      </c>
      <c r="E9" s="2">
        <f t="shared" si="3"/>
        <v>11</v>
      </c>
      <c r="F9" s="2">
        <f t="shared" si="0"/>
        <v>23</v>
      </c>
      <c r="G9" s="5">
        <v>0</v>
      </c>
      <c r="H9" s="2">
        <f t="shared" si="1"/>
        <v>23</v>
      </c>
      <c r="I9" s="2">
        <f>IF(E9&gt;11,IF(G9&gt;11,0,-G9+11),IF(G9&gt;E9,0,-G9+E9))</f>
        <v>11</v>
      </c>
      <c r="J9" s="2">
        <f t="shared" si="2"/>
        <v>12</v>
      </c>
    </row>
    <row r="10" spans="2:10" ht="13.5">
      <c r="B10" s="9">
        <f aca="true" t="shared" si="5" ref="B10:B16">EDATE(B9,12)</f>
        <v>41791</v>
      </c>
      <c r="C10" s="11">
        <f t="shared" si="4"/>
        <v>42</v>
      </c>
      <c r="D10" s="2">
        <v>14</v>
      </c>
      <c r="E10" s="2">
        <f t="shared" si="3"/>
        <v>12</v>
      </c>
      <c r="F10" s="2">
        <f t="shared" si="0"/>
        <v>26</v>
      </c>
      <c r="G10" s="5">
        <v>0</v>
      </c>
      <c r="H10" s="2">
        <f t="shared" si="1"/>
        <v>26</v>
      </c>
      <c r="I10" s="2">
        <f>IF(E10&gt;12,IF(G10&gt;12,0,-G10+12),IF(G10&gt;E10,0,-G10+E10))</f>
        <v>12</v>
      </c>
      <c r="J10" s="2">
        <f t="shared" si="2"/>
        <v>14</v>
      </c>
    </row>
    <row r="11" spans="2:10" ht="13.5">
      <c r="B11" s="9">
        <f t="shared" si="5"/>
        <v>42156</v>
      </c>
      <c r="C11" s="11">
        <f t="shared" si="4"/>
        <v>54</v>
      </c>
      <c r="D11" s="2">
        <v>16</v>
      </c>
      <c r="E11" s="2">
        <f t="shared" si="3"/>
        <v>14</v>
      </c>
      <c r="F11" s="2">
        <f t="shared" si="0"/>
        <v>30</v>
      </c>
      <c r="G11" s="5">
        <v>0</v>
      </c>
      <c r="H11" s="2">
        <f t="shared" si="1"/>
        <v>30</v>
      </c>
      <c r="I11" s="2">
        <f>IF(E11&gt;14,IF(G11&gt;14,0,-G11+14),IF(G11&gt;E11,0,-G11+E11))</f>
        <v>14</v>
      </c>
      <c r="J11" s="2">
        <f t="shared" si="2"/>
        <v>16</v>
      </c>
    </row>
    <row r="12" spans="2:10" ht="13.5">
      <c r="B12" s="9">
        <f t="shared" si="5"/>
        <v>42522</v>
      </c>
      <c r="C12" s="11">
        <f t="shared" si="4"/>
        <v>66</v>
      </c>
      <c r="D12" s="2">
        <v>18</v>
      </c>
      <c r="E12" s="2">
        <f t="shared" si="3"/>
        <v>16</v>
      </c>
      <c r="F12" s="2">
        <f t="shared" si="0"/>
        <v>34</v>
      </c>
      <c r="G12" s="5">
        <v>0</v>
      </c>
      <c r="H12" s="2">
        <f t="shared" si="1"/>
        <v>34</v>
      </c>
      <c r="I12" s="2">
        <f>IF(E12&gt;16,IF(G12&gt;16,0,-G12+16),IF(G12&gt;E12,0,-G12+E12))</f>
        <v>16</v>
      </c>
      <c r="J12" s="2">
        <f t="shared" si="2"/>
        <v>18</v>
      </c>
    </row>
    <row r="13" spans="2:10" ht="13.5">
      <c r="B13" s="9">
        <f t="shared" si="5"/>
        <v>42887</v>
      </c>
      <c r="C13" s="11">
        <f t="shared" si="4"/>
        <v>78</v>
      </c>
      <c r="D13" s="2">
        <v>20</v>
      </c>
      <c r="E13" s="2">
        <f t="shared" si="3"/>
        <v>18</v>
      </c>
      <c r="F13" s="2">
        <f t="shared" si="0"/>
        <v>38</v>
      </c>
      <c r="G13" s="5">
        <v>0</v>
      </c>
      <c r="H13" s="2">
        <f t="shared" si="1"/>
        <v>38</v>
      </c>
      <c r="I13" s="2">
        <f>IF(E13&gt;18,IF(G13&gt;18,0,-G13+18),IF(G13&gt;E13,0,-G13+E13))</f>
        <v>18</v>
      </c>
      <c r="J13" s="2">
        <f t="shared" si="2"/>
        <v>20</v>
      </c>
    </row>
    <row r="14" spans="2:10" ht="13.5">
      <c r="B14" s="9">
        <f t="shared" si="5"/>
        <v>43252</v>
      </c>
      <c r="C14" s="11">
        <f t="shared" si="4"/>
        <v>90</v>
      </c>
      <c r="D14" s="2">
        <v>20</v>
      </c>
      <c r="E14" s="2">
        <f t="shared" si="3"/>
        <v>20</v>
      </c>
      <c r="F14" s="2">
        <f t="shared" si="0"/>
        <v>40</v>
      </c>
      <c r="G14" s="5">
        <v>0</v>
      </c>
      <c r="H14" s="2">
        <f t="shared" si="1"/>
        <v>40</v>
      </c>
      <c r="I14" s="2">
        <f>IF(E14&gt;20,IF(G14&gt;20,0,-G14+20),IF(G14&gt;E14,0,-G14+E14))</f>
        <v>20</v>
      </c>
      <c r="J14" s="2">
        <f t="shared" si="2"/>
        <v>20</v>
      </c>
    </row>
    <row r="15" spans="2:10" ht="13.5">
      <c r="B15" s="9">
        <f t="shared" si="5"/>
        <v>43617</v>
      </c>
      <c r="C15" s="11">
        <f t="shared" si="4"/>
        <v>102</v>
      </c>
      <c r="D15" s="2">
        <v>20</v>
      </c>
      <c r="E15" s="2">
        <f t="shared" si="3"/>
        <v>20</v>
      </c>
      <c r="F15" s="2">
        <f t="shared" si="0"/>
        <v>40</v>
      </c>
      <c r="G15" s="5">
        <v>0</v>
      </c>
      <c r="H15" s="2">
        <f t="shared" si="1"/>
        <v>40</v>
      </c>
      <c r="I15" s="2">
        <f>IF(E15&gt;20,IF(G15&gt;20,0,-G15+20),IF(G15&gt;E15,0,-G15+E15))</f>
        <v>20</v>
      </c>
      <c r="J15" s="2">
        <f t="shared" si="2"/>
        <v>20</v>
      </c>
    </row>
    <row r="16" spans="2:10" ht="13.5">
      <c r="B16" s="9">
        <f t="shared" si="5"/>
        <v>43983</v>
      </c>
      <c r="C16" s="11">
        <f t="shared" si="4"/>
        <v>114</v>
      </c>
      <c r="D16" s="2">
        <v>20</v>
      </c>
      <c r="E16" s="2">
        <f t="shared" si="3"/>
        <v>20</v>
      </c>
      <c r="F16" s="2">
        <f t="shared" si="0"/>
        <v>40</v>
      </c>
      <c r="G16" s="5">
        <v>0</v>
      </c>
      <c r="H16" s="2">
        <f t="shared" si="1"/>
        <v>40</v>
      </c>
      <c r="I16" s="2">
        <f>IF(E16&gt;20,IF(G16&gt;20,0,-G16+20),IF(G16&gt;E16,0,-G16+E16))</f>
        <v>20</v>
      </c>
      <c r="J16" s="2">
        <f t="shared" si="2"/>
        <v>20</v>
      </c>
    </row>
    <row r="17" spans="2:10" ht="13.5">
      <c r="B17" s="10"/>
      <c r="C17" s="11"/>
      <c r="D17" s="2"/>
      <c r="E17" s="2"/>
      <c r="F17" s="2"/>
      <c r="G17" s="5"/>
      <c r="H17" s="2"/>
      <c r="I17" s="2"/>
      <c r="J17" s="2"/>
    </row>
  </sheetData>
  <sheetProtection sheet="1" objects="1" scenarios="1"/>
  <mergeCells count="4">
    <mergeCell ref="E2:F2"/>
    <mergeCell ref="B2:C2"/>
    <mergeCell ref="B3:C3"/>
    <mergeCell ref="B6:C6"/>
  </mergeCells>
  <dataValidations count="2">
    <dataValidation type="whole" operator="lessThanOrEqual" allowBlank="1" showInputMessage="1" showErrorMessage="1" sqref="G7:G17">
      <formula1>F7</formula1>
    </dataValidation>
    <dataValidation type="date" allowBlank="1" showInputMessage="1" showErrorMessage="1" sqref="B3:C3">
      <formula1>1</formula1>
      <formula2>109939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sugie</dc:creator>
  <cp:keywords/>
  <dc:description/>
  <cp:lastModifiedBy>sugie</cp:lastModifiedBy>
  <dcterms:created xsi:type="dcterms:W3CDTF">2013-10-05T01:08:25Z</dcterms:created>
  <dcterms:modified xsi:type="dcterms:W3CDTF">2013-10-06T05:07:47Z</dcterms:modified>
  <cp:category/>
  <cp:version/>
  <cp:contentType/>
  <cp:contentStatus/>
</cp:coreProperties>
</file>